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7" activeTab="4"/>
  </bookViews>
  <sheets>
    <sheet name="ODVODNJAVANJE" sheetId="1" r:id="rId1"/>
    <sheet name="LABOR., SMEŠTAJNI I TRIBINE" sheetId="2" r:id="rId2"/>
    <sheet name="POTPORNI ZID" sheetId="3" r:id="rId3"/>
    <sheet name="OGRAĐIVANJE" sheetId="4" r:id="rId4"/>
    <sheet name="REKAPITULACIJA" sheetId="5" r:id="rId5"/>
  </sheets>
  <definedNames>
    <definedName name="Excel_BuiltIn_Print_Area" localSheetId="4">'POTPORNI ZID'!$A$1:$C$28</definedName>
    <definedName name="_xlnm.Print_Area" localSheetId="1">'LABOR., SMEŠTAJNI I TRIBINE'!$A$1:$F$19</definedName>
    <definedName name="_xlnm.Print_Area" localSheetId="0">'ODVODNJAVANJE'!$A$1:$F$82</definedName>
    <definedName name="_xlnm.Print_Area" localSheetId="4">'REKAPITULACIJA'!$A$1:$C$27</definedName>
    <definedName name="SHARED_FORMULA_167_12_167_12_0">NA()</definedName>
    <definedName name="SHARED_FORMULA_173_12_173_12_0">NA()</definedName>
    <definedName name="SHARED_FORMULA_179_12_179_12_0">NA()</definedName>
    <definedName name="SHARED_FORMULA_185_12_185_12_0">NA()</definedName>
    <definedName name="SHARED_FORMULA_191_12_191_12_0">NA()</definedName>
    <definedName name="SHARED_FORMULA_197_12_197_12_0">NA()</definedName>
    <definedName name="SHARED_FORMULA_203_12_203_12_0">NA()</definedName>
    <definedName name="SHARED_FORMULA_209_12_209_12_0">NA()</definedName>
    <definedName name="SHARED_FORMULA_215_12_215_12_0">NA()</definedName>
    <definedName name="SHARED_FORMULA_221_12_221_12_0">NA()</definedName>
    <definedName name="SHARED_FORMULA_227_12_227_12_0">NA()</definedName>
    <definedName name="SHARED_FORMULA_233_12_233_12_0">NA()</definedName>
    <definedName name="SHARED_FORMULA_239_12_239_12_0">NA()</definedName>
    <definedName name="SHARED_FORMULA_245_12_245_12_0">NA()</definedName>
    <definedName name="SHARED_FORMULA_251_12_251_12_0">NA()</definedName>
    <definedName name="SHARED_FORMULA_5_11_5_11_0">NA()</definedName>
  </definedNames>
  <calcPr fullCalcOnLoad="1"/>
</workbook>
</file>

<file path=xl/sharedStrings.xml><?xml version="1.0" encoding="utf-8"?>
<sst xmlns="http://schemas.openxmlformats.org/spreadsheetml/2006/main" count="163" uniqueCount="88">
  <si>
    <t>Istrazivacka Stanica Petnica</t>
  </si>
  <si>
    <t>I</t>
  </si>
  <si>
    <t>j.m</t>
  </si>
  <si>
    <t>kolicina</t>
  </si>
  <si>
    <t>cena</t>
  </si>
  <si>
    <t>ukupno</t>
  </si>
  <si>
    <t>Lupanje betonskog platoa oko objekta d=15cm, sa odvozom suta na deponiju. Obracun po m2</t>
  </si>
  <si>
    <t>m2</t>
  </si>
  <si>
    <t>Izrada betonskog platoa oko objekta armiranim betonom MB 20 d=10 cm, sa izradom prividnih spojnica svakih 4m. Armatura je mreza Q335 i obracunata je u cenu. Obracun po m2 komplet po opisu.</t>
  </si>
  <si>
    <t>Izrada stampanog betona preko izbetoniranog platoa. Nijansa stampanog betona ista kao postojeca oko objekta. Obracun po m2</t>
  </si>
  <si>
    <t>Rucni iskop zemlje za prikljucak oluka u kanalizacionu sahtu, sa odvozom zemlje na deponiju. Obracun po m3</t>
  </si>
  <si>
    <t>m3</t>
  </si>
  <si>
    <t>Nabavka i montaza PVC odvoda za oluk. Obracun po komadu</t>
  </si>
  <si>
    <t>kom</t>
  </si>
  <si>
    <t>Nabavka i montaza PVC cevi fi 125 za odvod oluka. Cev zatrpati peskom. Obracun po m1</t>
  </si>
  <si>
    <t>m1</t>
  </si>
  <si>
    <t>Ukupno</t>
  </si>
  <si>
    <t>Ukupno bez PDV-a</t>
  </si>
  <si>
    <t xml:space="preserve">Nabavka i montaza INOX poklopca dim 40x40cm, debljina lima 4mm . Poklopac staviti na cev  gde se zavrce voda. Obracun po komadu   </t>
  </si>
  <si>
    <t>Nabavka i ugradnja LG ulegnute resetke dim 40x40cm sa betonskom sahtom fi 400 dubine 0,50m. Obracun po komadu</t>
  </si>
  <si>
    <t>Nabavka i montaza PVC cevi fi 160 za odvod oluka. Cev zatrpati peskom. Obracun po m1</t>
  </si>
  <si>
    <t>Izrada prikljucka kisne kanalizacije u saht. Obracun po komadu</t>
  </si>
  <si>
    <t>Snimanje i ucrtavanje izvedenog stanja podzemnih instalacija. Obrasun po m1</t>
  </si>
  <si>
    <t>II</t>
  </si>
  <si>
    <t>Limarski radovi</t>
  </si>
  <si>
    <t>Nabavka materijala i ugradnja horizontalnog oluka RS 33cm od INOX lima d=0,5mm, sa pratecim drzacima koji se pricvrscuju na zid. Obracun po m1</t>
  </si>
  <si>
    <t>Nabavka materijala i ugradnja vertikalnog oluka fi 125 od INOX lima d=0,5mm, sa pratecim drzacima koji se pricvrscuju na zid. Obracun po m1</t>
  </si>
  <si>
    <t>Nabavka materijala i ugradnja uvodnog lima RS 15cm od INOXA d=0,5mm. Obracun po m1</t>
  </si>
  <si>
    <t>Nabavka i montaza INOX lajsne dim 65x35x1mm. Lajsna se montira na pod terase. Obracun po m1</t>
  </si>
  <si>
    <t>Ukupno limarski:</t>
  </si>
  <si>
    <t>III</t>
  </si>
  <si>
    <t>Betonski radovi</t>
  </si>
  <si>
    <t>Nabavka materijala i bojenje stepenista bojom za beton. Obracun po m2</t>
  </si>
  <si>
    <t>Lupanje AB stepenista dim 2,20x3,60m1, d=15cm, sa odvozom suta na deponiju. Obracun po m2</t>
  </si>
  <si>
    <t>Izrada oplate i betoniranje stepenisnih ploca sa istovremenom izradom stepenika betonom MB 30. Dimenzija ploce 2,20x3,60m1 Dimenzije stepenika prilagoditi stanju na terenu. Obracun po m2</t>
  </si>
  <si>
    <t>Nabavka i ugradnja sivih betonskih rigola dim 40x40cm polozenih u beton. Obracun po m1</t>
  </si>
  <si>
    <t>Ukupno betonski:</t>
  </si>
  <si>
    <t>Secenje asfalta debljine 7cm. Obracun po m1</t>
  </si>
  <si>
    <t>Lupanje asfalta kompresorom, utovar i odvoz asfalta na deponiju. Debljina asfalta 7cm. Obracun po m2</t>
  </si>
  <si>
    <t>Pazljiva demontaza raster ploca i deponovanje na mesto gde odredi korisnik. Obracun po m2</t>
  </si>
  <si>
    <t>Demontaza betonskih ivicnjaka i odvoz na deponiju. Obracun po m1</t>
  </si>
  <si>
    <t>Masinski iskop zemlje za prikljucak oluka u kanalizacionu sahtu i izradu parkinga, sa odvozom viska zemlje na deponiju. Obracun po m3</t>
  </si>
  <si>
    <t>Zatrpavanje rovova zemljom iz iskopa. Obracun po m3</t>
  </si>
  <si>
    <t>Nabavka i ugradnja linijskog odvodnog kanala slicno tipu ACO Multi Drain. Sirina kanala 300mm, klase opterecenja D400. Obracun po m1</t>
  </si>
  <si>
    <t>Nabavka, prevoz i ugradnja tamponskog sloja 0-63mm i sabijanje vibro plocom do potrebne zbijenosti. Debljina 20cm Obracun po m3</t>
  </si>
  <si>
    <t>Nabavka, prevoz i ugradnja tamponskog sloja 0-31,5mm i sabijanje vibro plocom do potrebne zbijenosti. Debljina 10cm Obracun po m3</t>
  </si>
  <si>
    <t>Spravljanje, prevoz i ugradnja gornjeg noseceg asfaltnog sloja BNHS-16, d=7cm. Obracun po m2</t>
  </si>
  <si>
    <t>Objekat:POTPORNI ZID kod biodiska</t>
  </si>
  <si>
    <t>zemljani radovi</t>
  </si>
  <si>
    <t>Masinski iskop zemlje za temeljnu stopu potpornog zida, sa utovarom i odvozom na deponiju. Obracun po m3</t>
  </si>
  <si>
    <t>Zatrpavanje potpornog zida zemljom i fino planiranje. Obracun po m3</t>
  </si>
  <si>
    <t>Nabavka,transport I nasipanje zemlje oko biodiska.Obracun po m3.</t>
  </si>
  <si>
    <t>Ukupno zemljani radovi</t>
  </si>
  <si>
    <t>Betonski i armirano betonski radovi</t>
  </si>
  <si>
    <t>kg</t>
  </si>
  <si>
    <t>Ukupno betonski i armirano betonski radovi</t>
  </si>
  <si>
    <t>Projekat</t>
  </si>
  <si>
    <t>Izrada projekta sanacije klizista sa geomehanickim ispitivanjem zemljista. Obracun pausalno</t>
  </si>
  <si>
    <t>paus</t>
  </si>
  <si>
    <t>Ukupno projekat</t>
  </si>
  <si>
    <t>IV</t>
  </si>
  <si>
    <t>Sanacija biodiska</t>
  </si>
  <si>
    <t>Privremena demontaza biodiska u cilju sanacije I njegova ponovna montaza. Obracun po komadu.</t>
  </si>
  <si>
    <t>Nabavka I montaza potapajuce muljne pumpe za reciklaciju mulja iz sekundarnog u primarni taloznik.Obracun po kom.</t>
  </si>
  <si>
    <t xml:space="preserve">Nabavka I montaza mehanicke resetke za primarni predtretman od prohroma. Obračun po kom. </t>
  </si>
  <si>
    <t>Ukupno sanacija biodiska                                                                                                          125,000.00</t>
  </si>
  <si>
    <t>Rekapitulacija</t>
  </si>
  <si>
    <t>Potporni zid</t>
  </si>
  <si>
    <t>UKUPNO bez PDV-a</t>
  </si>
  <si>
    <t>PDV 20%</t>
  </si>
  <si>
    <t>Ukupno sa PDV-om</t>
  </si>
  <si>
    <t>Izrada projekta sanacije odvonjavanja atmosferskih voda sa priključenjima u postojeće šahte</t>
  </si>
  <si>
    <t>Odvodnjavanje atmosferskih voda - Istraživačka stanica Petnica</t>
  </si>
  <si>
    <t>Ograđivanje prostora mašinske komore i instalacija</t>
  </si>
  <si>
    <t>Izrada i montaza  zastitne ograde od pocinkovane bojene mreze oko prostora klima komore i instalacija h=1,20cm sa izradom temelja. Obracun po m1</t>
  </si>
  <si>
    <t>Odvodnjavanje</t>
  </si>
  <si>
    <t>Laboratorija i smeštajni objekat</t>
  </si>
  <si>
    <t>Ograđivanje</t>
  </si>
  <si>
    <t>Skidanje postojećih ploča veštačkog kamena sa dela fasade na smeštajnom i objektu laboratorije. Nanošenje lepka i mrežice u dva sloja i završne fasade od bavalita (u svemu najsličnije postojećim fasadnim površinama sa istom obradom). U cenu uračunati svu potrebnu skelu, kao i utovar i odvoz šuta. Obračun po m2</t>
  </si>
  <si>
    <t>Objekat: Laboratorija,smeštajni objekat i tribine</t>
  </si>
  <si>
    <t>Izrada oplate i betoniranje armirano betonskog bazena MB 30 za sakupljanje kisnice debljine zidova d=10cm i dimenzija 90x70x100cm kod ulaza u smestajni deo ispod pasarele. Bazen armirati mrezom Q188. Obracun po komadu komplet po opisu</t>
  </si>
  <si>
    <t>Ukupno odvodnjavanje:</t>
  </si>
  <si>
    <t>Nabavka materijala i montaža drvenih sedišta na tribinama i klupama od belog bora.                                                                          1m1 pozicije sadrži 5kom štafni 5/8cm sa svim potrebnim impregnacijama. Obračun po m1</t>
  </si>
  <si>
    <t>Nabavka materijala i betoniranje armirano betonskih temeljnih traka betonom MB 30, delimicno u oplati, u svemu prema projektu sanacije. Obracun po m3</t>
  </si>
  <si>
    <t xml:space="preserve">Nabavka, secenje, savijanje i rucna montaza rebrastog betonskog gvozdja, a usvemu po detaljima i statickom proracunu iz projekta sanacije. Obracun po kilogramu. </t>
  </si>
  <si>
    <t>Nabavka i montaza armaturne mreze u svemu po detalju i statickom proracunu  iz projekta sanacije. Obracun po kilogramu.</t>
  </si>
  <si>
    <t>Nabavka, prevoz i ugradnja tamponskog sloja 0-63mm ispod temeljnih traka i sabijanje do potrebne zbijenosti. Debljina 20cm Obracun po m3</t>
  </si>
  <si>
    <t xml:space="preserve">Betoniranje potpornog zida betonom MB 30 u dvostranoj oplati. Oplata je glatka za natur beton. U zidu ostaviti barbakane fi 8cm na rastojanju od 1m1. Dimenzije prema projektu sanacije. Obracun po m3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</si>
</sst>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8">
    <font>
      <sz val="11"/>
      <color indexed="8"/>
      <name val="Arial"/>
      <family val="2"/>
    </font>
    <font>
      <sz val="10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MS Sans Serif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0" fillId="5" borderId="7" applyNumberFormat="0" applyAlignment="0" applyProtection="0"/>
    <xf numFmtId="0" fontId="15" fillId="9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Fill="1" applyBorder="1" applyAlignment="1">
      <alignment horizontal="justify" wrapText="1"/>
      <protection/>
    </xf>
    <xf numFmtId="0" fontId="1" fillId="0" borderId="10" xfId="55" applyFont="1" applyFill="1" applyBorder="1" applyAlignment="1">
      <alignment horizontal="center" wrapText="1"/>
      <protection/>
    </xf>
    <xf numFmtId="4" fontId="1" fillId="0" borderId="10" xfId="55" applyNumberFormat="1" applyFont="1" applyFill="1" applyBorder="1" applyAlignment="1">
      <alignment horizontal="right" wrapText="1"/>
      <protection/>
    </xf>
    <xf numFmtId="4" fontId="1" fillId="0" borderId="10" xfId="55" applyNumberFormat="1" applyFont="1" applyFill="1" applyBorder="1" applyAlignment="1">
      <alignment horizontal="right"/>
      <protection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55" applyFont="1" applyFill="1" applyBorder="1" applyAlignment="1">
      <alignment horizontal="left" wrapText="1"/>
      <protection/>
    </xf>
    <xf numFmtId="0" fontId="1" fillId="0" borderId="10" xfId="0" applyFont="1" applyBorder="1" applyAlignment="1">
      <alignment horizontal="justify" vertical="top" wrapText="1" shrinkToFit="1"/>
    </xf>
    <xf numFmtId="0" fontId="1" fillId="0" borderId="13" xfId="0" applyFont="1" applyBorder="1" applyAlignment="1">
      <alignment horizontal="justify" vertical="top" wrapText="1" shrinkToFit="1"/>
    </xf>
    <xf numFmtId="0" fontId="23" fillId="0" borderId="10" xfId="55" applyFont="1" applyFill="1" applyBorder="1" applyAlignment="1">
      <alignment horizontal="center" wrapText="1"/>
      <protection/>
    </xf>
    <xf numFmtId="4" fontId="23" fillId="0" borderId="10" xfId="55" applyNumberFormat="1" applyFont="1" applyFill="1" applyBorder="1" applyAlignment="1">
      <alignment horizontal="right" wrapText="1"/>
      <protection/>
    </xf>
    <xf numFmtId="4" fontId="23" fillId="0" borderId="10" xfId="55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23" fillId="0" borderId="10" xfId="0" applyFont="1" applyBorder="1" applyAlignment="1">
      <alignment horizontal="right" vertical="top" wrapText="1" shrinkToFit="1"/>
    </xf>
    <xf numFmtId="4" fontId="22" fillId="0" borderId="10" xfId="55" applyNumberFormat="1" applyFont="1" applyFill="1" applyBorder="1" applyAlignment="1">
      <alignment horizontal="right"/>
      <protection/>
    </xf>
    <xf numFmtId="0" fontId="22" fillId="0" borderId="10" xfId="0" applyFont="1" applyBorder="1" applyAlignment="1">
      <alignment horizontal="left" vertical="top" wrapText="1" shrinkToFit="1"/>
    </xf>
    <xf numFmtId="0" fontId="1" fillId="0" borderId="10" xfId="55" applyFont="1" applyFill="1" applyBorder="1" applyAlignment="1">
      <alignment wrapText="1"/>
      <protection/>
    </xf>
    <xf numFmtId="0" fontId="23" fillId="0" borderId="10" xfId="55" applyFont="1" applyFill="1" applyBorder="1" applyAlignment="1">
      <alignment horizontal="right" wrapText="1"/>
      <protection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4" fillId="0" borderId="10" xfId="55" applyFont="1" applyFill="1" applyBorder="1" applyAlignment="1">
      <alignment horizontal="left" wrapText="1"/>
      <protection/>
    </xf>
    <xf numFmtId="0" fontId="24" fillId="0" borderId="10" xfId="55" applyFont="1" applyFill="1" applyBorder="1" applyAlignment="1">
      <alignment horizontal="right" wrapText="1"/>
      <protection/>
    </xf>
    <xf numFmtId="4" fontId="25" fillId="0" borderId="10" xfId="55" applyNumberFormat="1" applyFont="1" applyFill="1" applyBorder="1" applyAlignment="1">
      <alignment horizontal="right"/>
      <protection/>
    </xf>
    <xf numFmtId="0" fontId="26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justify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justify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2" fillId="18" borderId="10" xfId="55" applyFont="1" applyFill="1" applyBorder="1" applyAlignment="1">
      <alignment horizontal="center" vertical="top" wrapText="1"/>
      <protection/>
    </xf>
    <xf numFmtId="4" fontId="1" fillId="0" borderId="12" xfId="55" applyNumberFormat="1" applyFont="1" applyFill="1" applyBorder="1" applyAlignment="1">
      <alignment horizontal="right" wrapText="1"/>
      <protection/>
    </xf>
    <xf numFmtId="0" fontId="17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wrapText="1"/>
    </xf>
    <xf numFmtId="0" fontId="17" fillId="0" borderId="0" xfId="0" applyFont="1" applyAlignment="1">
      <alignment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9" xfId="0" applyFont="1" applyBorder="1" applyAlignment="1">
      <alignment/>
    </xf>
    <xf numFmtId="4" fontId="21" fillId="0" borderId="16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top"/>
    </xf>
    <xf numFmtId="4" fontId="20" fillId="0" borderId="16" xfId="0" applyNumberFormat="1" applyFont="1" applyBorder="1" applyAlignment="1">
      <alignment/>
    </xf>
    <xf numFmtId="0" fontId="20" fillId="0" borderId="20" xfId="0" applyFont="1" applyBorder="1" applyAlignment="1">
      <alignment/>
    </xf>
    <xf numFmtId="4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" fontId="17" fillId="0" borderId="23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4" fontId="17" fillId="0" borderId="2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4" fontId="1" fillId="18" borderId="10" xfId="55" applyNumberFormat="1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view="pageBreakPreview" zoomScale="130" zoomScaleSheetLayoutView="130" workbookViewId="0" topLeftCell="A34">
      <selection activeCell="E41" sqref="E41:E44"/>
    </sheetView>
  </sheetViews>
  <sheetFormatPr defaultColWidth="10.50390625" defaultRowHeight="12.75" customHeight="1"/>
  <cols>
    <col min="1" max="1" width="3.75390625" style="0" customWidth="1"/>
    <col min="2" max="2" width="54.375" style="0" customWidth="1"/>
    <col min="3" max="3" width="7.00390625" style="0" customWidth="1"/>
    <col min="4" max="4" width="7.125" style="0" customWidth="1"/>
    <col min="5" max="5" width="11.125" style="0" customWidth="1"/>
    <col min="6" max="6" width="14.625" style="0" customWidth="1"/>
  </cols>
  <sheetData>
    <row r="1" ht="15.75" customHeight="1"/>
    <row r="2" spans="3:6" ht="15.75" customHeight="1" thickBot="1">
      <c r="C2" s="2"/>
      <c r="D2" s="2"/>
      <c r="E2" s="2"/>
      <c r="F2" s="2"/>
    </row>
    <row r="3" spans="2:8" ht="15.75" customHeight="1" thickBot="1">
      <c r="B3" s="60" t="s">
        <v>72</v>
      </c>
      <c r="C3" s="2"/>
      <c r="D3" s="2"/>
      <c r="E3" s="2"/>
      <c r="F3" s="2"/>
      <c r="H3">
        <v>1.1</v>
      </c>
    </row>
    <row r="4" spans="2:6" ht="15.75" customHeight="1">
      <c r="B4" s="1"/>
      <c r="C4" s="2"/>
      <c r="D4" s="2"/>
      <c r="E4" s="2"/>
      <c r="F4" s="2"/>
    </row>
    <row r="5" spans="1:6" ht="15.75" customHeight="1">
      <c r="A5" s="51"/>
      <c r="B5" s="52"/>
      <c r="C5" s="53" t="s">
        <v>2</v>
      </c>
      <c r="D5" s="54" t="s">
        <v>3</v>
      </c>
      <c r="E5" s="54" t="s">
        <v>4</v>
      </c>
      <c r="F5" s="55" t="s">
        <v>5</v>
      </c>
    </row>
    <row r="6" spans="1:6" ht="33" customHeight="1">
      <c r="A6" s="58">
        <v>1</v>
      </c>
      <c r="B6" s="49" t="s">
        <v>71</v>
      </c>
      <c r="C6" s="57" t="s">
        <v>13</v>
      </c>
      <c r="D6" s="57">
        <v>1</v>
      </c>
      <c r="E6" s="56"/>
      <c r="F6" s="56">
        <f>+D6*E6</f>
        <v>0</v>
      </c>
    </row>
    <row r="7" spans="2:6" ht="21" customHeight="1">
      <c r="B7" s="1"/>
      <c r="C7" s="2"/>
      <c r="D7" s="2"/>
      <c r="E7" s="20" t="s">
        <v>16</v>
      </c>
      <c r="F7" s="59">
        <f>+F6</f>
        <v>0</v>
      </c>
    </row>
    <row r="8" spans="1:6" ht="15.75" customHeight="1">
      <c r="A8" s="3" t="s">
        <v>1</v>
      </c>
      <c r="B8" s="4" t="s">
        <v>75</v>
      </c>
      <c r="C8" s="5" t="s">
        <v>2</v>
      </c>
      <c r="D8" s="6" t="s">
        <v>3</v>
      </c>
      <c r="E8" s="6" t="s">
        <v>4</v>
      </c>
      <c r="F8" s="7" t="s">
        <v>5</v>
      </c>
    </row>
    <row r="9" spans="1:6" ht="29.25" customHeight="1">
      <c r="A9" s="44">
        <v>1</v>
      </c>
      <c r="B9" s="9" t="s">
        <v>6</v>
      </c>
      <c r="C9" s="10" t="s">
        <v>7</v>
      </c>
      <c r="D9" s="11">
        <v>21</v>
      </c>
      <c r="E9" s="12"/>
      <c r="F9" s="12">
        <f>+D9*E9</f>
        <v>0</v>
      </c>
    </row>
    <row r="10" spans="1:6" ht="39.75" customHeight="1">
      <c r="A10" s="44">
        <v>2</v>
      </c>
      <c r="B10" s="13" t="s">
        <v>8</v>
      </c>
      <c r="C10" s="10" t="s">
        <v>7</v>
      </c>
      <c r="D10" s="11">
        <v>21</v>
      </c>
      <c r="E10" s="12"/>
      <c r="F10" s="12">
        <f aca="true" t="shared" si="0" ref="F10:F15">+D10*E10</f>
        <v>0</v>
      </c>
    </row>
    <row r="11" spans="1:6" ht="26.25" customHeight="1">
      <c r="A11" s="44">
        <v>3</v>
      </c>
      <c r="B11" s="14" t="s">
        <v>9</v>
      </c>
      <c r="C11" s="10" t="s">
        <v>7</v>
      </c>
      <c r="D11" s="11">
        <v>21</v>
      </c>
      <c r="E11" s="12"/>
      <c r="F11" s="12">
        <f t="shared" si="0"/>
        <v>0</v>
      </c>
    </row>
    <row r="12" spans="1:6" ht="25.5" customHeight="1">
      <c r="A12" s="44">
        <v>4</v>
      </c>
      <c r="B12" s="15" t="s">
        <v>10</v>
      </c>
      <c r="C12" s="10" t="s">
        <v>11</v>
      </c>
      <c r="D12" s="11">
        <v>3</v>
      </c>
      <c r="E12" s="12"/>
      <c r="F12" s="12">
        <f t="shared" si="0"/>
        <v>0</v>
      </c>
    </row>
    <row r="13" spans="1:6" ht="18" customHeight="1">
      <c r="A13" s="44">
        <v>5</v>
      </c>
      <c r="B13" s="15" t="s">
        <v>12</v>
      </c>
      <c r="C13" s="10" t="s">
        <v>13</v>
      </c>
      <c r="D13" s="11">
        <v>1</v>
      </c>
      <c r="E13" s="12"/>
      <c r="F13" s="12">
        <f t="shared" si="0"/>
        <v>0</v>
      </c>
    </row>
    <row r="14" spans="1:6" ht="27" customHeight="1">
      <c r="A14" s="44">
        <v>6</v>
      </c>
      <c r="B14" s="16" t="s">
        <v>14</v>
      </c>
      <c r="C14" s="10" t="s">
        <v>15</v>
      </c>
      <c r="D14" s="11">
        <v>32</v>
      </c>
      <c r="E14" s="12"/>
      <c r="F14" s="12">
        <f t="shared" si="0"/>
        <v>0</v>
      </c>
    </row>
    <row r="15" spans="1:6" ht="51.75" customHeight="1">
      <c r="A15" s="8">
        <v>7</v>
      </c>
      <c r="B15" s="17" t="s">
        <v>80</v>
      </c>
      <c r="C15" s="10" t="s">
        <v>13</v>
      </c>
      <c r="D15" s="11">
        <v>1</v>
      </c>
      <c r="E15" s="12"/>
      <c r="F15" s="12">
        <f t="shared" si="0"/>
        <v>0</v>
      </c>
    </row>
    <row r="16" spans="1:6" ht="21" customHeight="1">
      <c r="A16" s="8">
        <v>8</v>
      </c>
      <c r="B16" s="15" t="s">
        <v>37</v>
      </c>
      <c r="C16" s="10" t="s">
        <v>15</v>
      </c>
      <c r="D16" s="11">
        <v>60</v>
      </c>
      <c r="E16" s="12"/>
      <c r="F16" s="12">
        <f>+D16*E16</f>
        <v>0</v>
      </c>
    </row>
    <row r="17" spans="1:6" ht="24.75" customHeight="1">
      <c r="A17" s="8">
        <v>9</v>
      </c>
      <c r="B17" s="13" t="s">
        <v>38</v>
      </c>
      <c r="C17" s="10" t="s">
        <v>7</v>
      </c>
      <c r="D17" s="11">
        <v>17</v>
      </c>
      <c r="E17" s="12"/>
      <c r="F17" s="12">
        <f aca="true" t="shared" si="1" ref="F17:F29">+D17*E17</f>
        <v>0</v>
      </c>
    </row>
    <row r="18" spans="1:6" ht="30" customHeight="1">
      <c r="A18" s="8">
        <v>10</v>
      </c>
      <c r="B18" s="15" t="s">
        <v>39</v>
      </c>
      <c r="C18" s="10" t="s">
        <v>7</v>
      </c>
      <c r="D18" s="11">
        <v>250</v>
      </c>
      <c r="E18" s="12"/>
      <c r="F18" s="12">
        <f t="shared" si="1"/>
        <v>0</v>
      </c>
    </row>
    <row r="19" spans="1:6" ht="18" customHeight="1">
      <c r="A19" s="8">
        <v>11</v>
      </c>
      <c r="B19" s="13" t="s">
        <v>40</v>
      </c>
      <c r="C19" s="10" t="s">
        <v>15</v>
      </c>
      <c r="D19" s="11">
        <v>70</v>
      </c>
      <c r="E19" s="12"/>
      <c r="F19" s="12">
        <f t="shared" si="1"/>
        <v>0</v>
      </c>
    </row>
    <row r="20" spans="1:6" ht="24.75" customHeight="1">
      <c r="A20" s="8">
        <v>12</v>
      </c>
      <c r="B20" s="15" t="s">
        <v>41</v>
      </c>
      <c r="C20" s="10" t="s">
        <v>11</v>
      </c>
      <c r="D20" s="11">
        <v>100</v>
      </c>
      <c r="E20" s="12"/>
      <c r="F20" s="12">
        <f t="shared" si="1"/>
        <v>0</v>
      </c>
    </row>
    <row r="21" spans="1:6" ht="21.75" customHeight="1">
      <c r="A21" s="8">
        <v>13</v>
      </c>
      <c r="B21" s="15" t="s">
        <v>12</v>
      </c>
      <c r="C21" s="10" t="s">
        <v>13</v>
      </c>
      <c r="D21" s="11">
        <v>6</v>
      </c>
      <c r="E21" s="12"/>
      <c r="F21" s="12">
        <f t="shared" si="1"/>
        <v>0</v>
      </c>
    </row>
    <row r="22" spans="1:6" ht="26.25" customHeight="1">
      <c r="A22" s="44">
        <v>14</v>
      </c>
      <c r="B22" s="16" t="s">
        <v>20</v>
      </c>
      <c r="C22" s="10" t="s">
        <v>15</v>
      </c>
      <c r="D22" s="11">
        <v>96</v>
      </c>
      <c r="E22" s="12"/>
      <c r="F22" s="12">
        <f t="shared" si="1"/>
        <v>0</v>
      </c>
    </row>
    <row r="23" spans="1:6" ht="15.75" customHeight="1">
      <c r="A23" s="8">
        <v>15</v>
      </c>
      <c r="B23" s="26" t="s">
        <v>42</v>
      </c>
      <c r="C23" s="10" t="s">
        <v>11</v>
      </c>
      <c r="D23" s="11">
        <v>18</v>
      </c>
      <c r="E23" s="12"/>
      <c r="F23" s="12">
        <f t="shared" si="1"/>
        <v>0</v>
      </c>
    </row>
    <row r="24" spans="1:6" ht="27.75" customHeight="1">
      <c r="A24" s="8">
        <v>16</v>
      </c>
      <c r="B24" s="9" t="s">
        <v>43</v>
      </c>
      <c r="C24" s="10" t="s">
        <v>15</v>
      </c>
      <c r="D24" s="11">
        <v>5</v>
      </c>
      <c r="E24" s="12"/>
      <c r="F24" s="12">
        <f t="shared" si="1"/>
        <v>0</v>
      </c>
    </row>
    <row r="25" spans="1:6" ht="21.75" customHeight="1">
      <c r="A25" s="8">
        <v>17</v>
      </c>
      <c r="B25" s="22" t="s">
        <v>21</v>
      </c>
      <c r="C25" s="28" t="s">
        <v>13</v>
      </c>
      <c r="D25" s="11">
        <v>6</v>
      </c>
      <c r="E25" s="12"/>
      <c r="F25" s="12">
        <f t="shared" si="1"/>
        <v>0</v>
      </c>
    </row>
    <row r="26" spans="1:6" ht="25.5" customHeight="1">
      <c r="A26" s="8">
        <v>18</v>
      </c>
      <c r="B26" s="26" t="s">
        <v>44</v>
      </c>
      <c r="C26" s="10" t="s">
        <v>11</v>
      </c>
      <c r="D26" s="11">
        <v>50</v>
      </c>
      <c r="E26" s="12"/>
      <c r="F26" s="12">
        <f t="shared" si="1"/>
        <v>0</v>
      </c>
    </row>
    <row r="27" spans="1:6" ht="27.75" customHeight="1">
      <c r="A27" s="8">
        <v>19</v>
      </c>
      <c r="B27" s="26" t="s">
        <v>45</v>
      </c>
      <c r="C27" s="10" t="s">
        <v>11</v>
      </c>
      <c r="D27" s="11">
        <v>35</v>
      </c>
      <c r="E27" s="12"/>
      <c r="F27" s="12">
        <f t="shared" si="1"/>
        <v>0</v>
      </c>
    </row>
    <row r="28" spans="1:6" ht="24.75" customHeight="1">
      <c r="A28" s="8">
        <v>20</v>
      </c>
      <c r="B28" s="16" t="s">
        <v>46</v>
      </c>
      <c r="C28" s="10" t="s">
        <v>7</v>
      </c>
      <c r="D28" s="11">
        <v>280</v>
      </c>
      <c r="E28" s="12"/>
      <c r="F28" s="12">
        <f t="shared" si="1"/>
        <v>0</v>
      </c>
    </row>
    <row r="29" spans="1:6" ht="27.75" customHeight="1">
      <c r="A29" s="8">
        <v>21</v>
      </c>
      <c r="B29" s="16" t="s">
        <v>22</v>
      </c>
      <c r="C29" s="10" t="s">
        <v>15</v>
      </c>
      <c r="D29" s="11">
        <v>131</v>
      </c>
      <c r="E29" s="73"/>
      <c r="F29" s="12">
        <f t="shared" si="1"/>
        <v>0</v>
      </c>
    </row>
    <row r="30" spans="1:6" ht="27" customHeight="1">
      <c r="A30" s="8">
        <v>22</v>
      </c>
      <c r="B30" s="15" t="s">
        <v>10</v>
      </c>
      <c r="C30" s="10" t="s">
        <v>11</v>
      </c>
      <c r="D30" s="11">
        <v>2</v>
      </c>
      <c r="E30" s="12"/>
      <c r="F30" s="12">
        <f>+D30*E30</f>
        <v>0</v>
      </c>
    </row>
    <row r="31" spans="1:6" ht="24" customHeight="1">
      <c r="A31" s="8">
        <v>23</v>
      </c>
      <c r="B31" s="13" t="s">
        <v>19</v>
      </c>
      <c r="C31" s="10" t="s">
        <v>13</v>
      </c>
      <c r="D31" s="11">
        <v>1</v>
      </c>
      <c r="E31" s="12"/>
      <c r="F31" s="12">
        <f>+D31*E31</f>
        <v>0</v>
      </c>
    </row>
    <row r="32" spans="1:6" ht="21" customHeight="1">
      <c r="A32" s="8">
        <v>24</v>
      </c>
      <c r="B32" s="22" t="s">
        <v>21</v>
      </c>
      <c r="C32" s="10" t="s">
        <v>13</v>
      </c>
      <c r="D32" s="11">
        <v>1</v>
      </c>
      <c r="E32" s="12"/>
      <c r="F32" s="12">
        <f>+D32*E32</f>
        <v>0</v>
      </c>
    </row>
    <row r="33" spans="1:6" ht="20.25" customHeight="1">
      <c r="A33" s="44"/>
      <c r="B33" s="23" t="s">
        <v>81</v>
      </c>
      <c r="C33" s="10"/>
      <c r="D33" s="11"/>
      <c r="E33" s="12"/>
      <c r="F33" s="24">
        <f>SUM(F9:F32)</f>
        <v>0</v>
      </c>
    </row>
    <row r="34" spans="1:6" ht="19.5" customHeight="1">
      <c r="A34" s="44" t="s">
        <v>23</v>
      </c>
      <c r="B34" s="25" t="s">
        <v>24</v>
      </c>
      <c r="C34" s="10"/>
      <c r="D34" s="11"/>
      <c r="E34" s="12"/>
      <c r="F34" s="12"/>
    </row>
    <row r="35" spans="1:6" ht="28.5" customHeight="1">
      <c r="A35" s="44">
        <v>1</v>
      </c>
      <c r="B35" s="26" t="s">
        <v>25</v>
      </c>
      <c r="C35" s="10" t="s">
        <v>15</v>
      </c>
      <c r="D35" s="11">
        <v>29.5</v>
      </c>
      <c r="E35" s="12"/>
      <c r="F35" s="12">
        <f>+D35*E35</f>
        <v>0</v>
      </c>
    </row>
    <row r="36" spans="1:6" ht="26.25" customHeight="1">
      <c r="A36" s="44">
        <v>2</v>
      </c>
      <c r="B36" s="15" t="s">
        <v>26</v>
      </c>
      <c r="C36" s="10" t="s">
        <v>15</v>
      </c>
      <c r="D36" s="11">
        <v>3.5</v>
      </c>
      <c r="E36" s="12"/>
      <c r="F36" s="12">
        <f>+D36*E36</f>
        <v>0</v>
      </c>
    </row>
    <row r="37" spans="1:6" ht="27" customHeight="1">
      <c r="A37" s="44">
        <v>3</v>
      </c>
      <c r="B37" s="15" t="s">
        <v>27</v>
      </c>
      <c r="C37" s="10" t="s">
        <v>15</v>
      </c>
      <c r="D37" s="11">
        <v>29.5</v>
      </c>
      <c r="E37" s="12"/>
      <c r="F37" s="12">
        <f>+D37*E37</f>
        <v>0</v>
      </c>
    </row>
    <row r="38" spans="1:6" ht="24.75" customHeight="1">
      <c r="A38" s="44">
        <v>4</v>
      </c>
      <c r="B38" s="16" t="s">
        <v>28</v>
      </c>
      <c r="C38" s="10" t="s">
        <v>15</v>
      </c>
      <c r="D38" s="11">
        <v>20</v>
      </c>
      <c r="E38" s="12"/>
      <c r="F38" s="12">
        <f>+D38*E38</f>
        <v>0</v>
      </c>
    </row>
    <row r="39" spans="1:6" ht="18.75" customHeight="1">
      <c r="A39" s="8"/>
      <c r="B39" s="23" t="s">
        <v>29</v>
      </c>
      <c r="C39" s="10"/>
      <c r="D39" s="11"/>
      <c r="E39" s="12"/>
      <c r="F39" s="24">
        <f>SUM(F35:F38)</f>
        <v>0</v>
      </c>
    </row>
    <row r="40" spans="1:6" ht="15.75" customHeight="1">
      <c r="A40" s="8" t="s">
        <v>30</v>
      </c>
      <c r="B40" s="25" t="s">
        <v>31</v>
      </c>
      <c r="C40" s="10"/>
      <c r="D40" s="11"/>
      <c r="E40" s="12"/>
      <c r="F40" s="12"/>
    </row>
    <row r="41" spans="1:6" ht="18.75" customHeight="1">
      <c r="A41" s="8">
        <v>1</v>
      </c>
      <c r="B41" s="17" t="s">
        <v>32</v>
      </c>
      <c r="C41" s="10" t="s">
        <v>7</v>
      </c>
      <c r="D41" s="11">
        <v>30</v>
      </c>
      <c r="E41" s="12"/>
      <c r="F41" s="12">
        <f>+D41*E41</f>
        <v>0</v>
      </c>
    </row>
    <row r="42" spans="1:6" ht="27" customHeight="1">
      <c r="A42" s="8">
        <v>2</v>
      </c>
      <c r="B42" s="9" t="s">
        <v>33</v>
      </c>
      <c r="C42" s="10" t="s">
        <v>7</v>
      </c>
      <c r="D42" s="11">
        <v>8</v>
      </c>
      <c r="E42" s="12"/>
      <c r="F42" s="12">
        <f>+D42*E42</f>
        <v>0</v>
      </c>
    </row>
    <row r="43" spans="1:6" ht="36.75" customHeight="1">
      <c r="A43" s="8">
        <v>3</v>
      </c>
      <c r="B43" s="9" t="s">
        <v>34</v>
      </c>
      <c r="C43" s="10" t="s">
        <v>7</v>
      </c>
      <c r="D43" s="11">
        <v>8</v>
      </c>
      <c r="E43" s="12"/>
      <c r="F43" s="12">
        <f>+D43*E43</f>
        <v>0</v>
      </c>
    </row>
    <row r="44" spans="1:6" ht="25.5" customHeight="1">
      <c r="A44" s="8">
        <v>4</v>
      </c>
      <c r="B44" s="9" t="s">
        <v>35</v>
      </c>
      <c r="C44" s="10" t="s">
        <v>15</v>
      </c>
      <c r="D44" s="11">
        <v>4</v>
      </c>
      <c r="E44" s="12"/>
      <c r="F44" s="12">
        <f>+D44*E44</f>
        <v>0</v>
      </c>
    </row>
    <row r="45" spans="1:6" ht="17.25" customHeight="1">
      <c r="A45" s="8"/>
      <c r="B45" s="27" t="s">
        <v>36</v>
      </c>
      <c r="C45" s="18"/>
      <c r="D45" s="19"/>
      <c r="E45" s="20"/>
      <c r="F45" s="24">
        <f>SUM(F41:F44)</f>
        <v>0</v>
      </c>
    </row>
    <row r="48" spans="4:6" ht="18.75" customHeight="1">
      <c r="D48" t="s">
        <v>17</v>
      </c>
      <c r="F48" s="61">
        <f>+F45+F39+F33+F7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28"/>
  <sheetViews>
    <sheetView zoomScaleSheetLayoutView="120" workbookViewId="0" topLeftCell="A1">
      <selection activeCell="E10" sqref="E10:E12"/>
    </sheetView>
  </sheetViews>
  <sheetFormatPr defaultColWidth="10.50390625" defaultRowHeight="14.25"/>
  <cols>
    <col min="1" max="1" width="3.875" style="0" customWidth="1"/>
    <col min="2" max="2" width="50.00390625" style="0" customWidth="1"/>
    <col min="3" max="3" width="7.00390625" style="0" customWidth="1"/>
    <col min="4" max="4" width="8.875" style="0" customWidth="1"/>
    <col min="5" max="5" width="8.50390625" style="0" customWidth="1"/>
    <col min="6" max="6" width="15.125" style="0" customWidth="1"/>
  </cols>
  <sheetData>
    <row r="6" spans="2:6" ht="14.25">
      <c r="B6" s="1" t="s">
        <v>79</v>
      </c>
      <c r="C6" s="2"/>
      <c r="D6" s="2"/>
      <c r="E6" s="2"/>
      <c r="F6" s="2"/>
    </row>
    <row r="7" spans="2:6" ht="14.25">
      <c r="B7" s="1" t="s">
        <v>0</v>
      </c>
      <c r="C7" s="2"/>
      <c r="D7" s="2"/>
      <c r="E7" s="2"/>
      <c r="F7" s="2"/>
    </row>
    <row r="8" spans="2:6" ht="14.25">
      <c r="B8" s="2"/>
      <c r="C8" s="2"/>
      <c r="D8" s="2"/>
      <c r="E8" s="2"/>
      <c r="F8" s="2"/>
    </row>
    <row r="9" spans="1:6" ht="15">
      <c r="A9" s="3" t="s">
        <v>1</v>
      </c>
      <c r="B9" s="4"/>
      <c r="C9" s="5" t="s">
        <v>2</v>
      </c>
      <c r="D9" s="6" t="s">
        <v>3</v>
      </c>
      <c r="E9" s="6" t="s">
        <v>4</v>
      </c>
      <c r="F9" s="7" t="s">
        <v>5</v>
      </c>
    </row>
    <row r="10" spans="1:6" ht="76.5">
      <c r="A10" s="8">
        <v>1</v>
      </c>
      <c r="B10" s="17" t="s">
        <v>78</v>
      </c>
      <c r="C10" s="10" t="s">
        <v>7</v>
      </c>
      <c r="D10" s="11">
        <v>200</v>
      </c>
      <c r="E10" s="12"/>
      <c r="F10" s="12">
        <f>D10*E10</f>
        <v>0</v>
      </c>
    </row>
    <row r="11" spans="1:6" ht="33" customHeight="1">
      <c r="A11" s="44">
        <v>2</v>
      </c>
      <c r="B11" s="9" t="s">
        <v>18</v>
      </c>
      <c r="C11" s="10" t="s">
        <v>13</v>
      </c>
      <c r="D11" s="11">
        <v>1</v>
      </c>
      <c r="E11" s="12"/>
      <c r="F11" s="12">
        <f>D11*E11</f>
        <v>0</v>
      </c>
    </row>
    <row r="12" spans="1:6" ht="50.25" customHeight="1">
      <c r="A12" s="44">
        <v>3</v>
      </c>
      <c r="B12" s="15" t="s">
        <v>82</v>
      </c>
      <c r="C12" s="10" t="s">
        <v>15</v>
      </c>
      <c r="D12" s="11">
        <v>75</v>
      </c>
      <c r="E12" s="12"/>
      <c r="F12" s="12">
        <f>D12*E12</f>
        <v>0</v>
      </c>
    </row>
    <row r="13" spans="1:6" ht="15">
      <c r="A13" s="8"/>
      <c r="B13" s="9"/>
      <c r="C13" s="18"/>
      <c r="D13" s="19"/>
      <c r="E13" s="20" t="s">
        <v>16</v>
      </c>
      <c r="F13" s="24">
        <f>SUM(F10:F12)</f>
        <v>0</v>
      </c>
    </row>
    <row r="15" ht="15" thickBot="1"/>
    <row r="16" spans="4:6" ht="15.75" thickBot="1">
      <c r="D16" t="s">
        <v>17</v>
      </c>
      <c r="F16" s="68">
        <f>F13</f>
        <v>0</v>
      </c>
    </row>
    <row r="17" ht="14.25">
      <c r="F17" s="21"/>
    </row>
    <row r="18" ht="14.25">
      <c r="F18" s="21"/>
    </row>
    <row r="24" spans="2:6" ht="14.25">
      <c r="B24" s="69"/>
      <c r="C24" s="69"/>
      <c r="D24" s="69"/>
      <c r="E24" s="69"/>
      <c r="F24" s="69"/>
    </row>
    <row r="28" spans="2:6" ht="14.25">
      <c r="B28" s="70"/>
      <c r="C28" s="70"/>
      <c r="D28" s="70"/>
      <c r="E28" s="70"/>
      <c r="F28" s="70"/>
    </row>
  </sheetData>
  <sheetProtection selectLockedCells="1" selectUnlockedCells="1"/>
  <mergeCells count="2">
    <mergeCell ref="B24:F24"/>
    <mergeCell ref="B28:F28"/>
  </mergeCells>
  <printOptions/>
  <pageMargins left="0.7875" right="0.7875" top="1.0527777777777778" bottom="1.0527777777777778" header="0.7875" footer="0.7875"/>
  <pageSetup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35"/>
  <sheetViews>
    <sheetView view="pageBreakPreview" zoomScale="120" zoomScaleSheetLayoutView="120" zoomScalePageLayoutView="0" workbookViewId="0" topLeftCell="A14">
      <selection activeCell="E26" sqref="E26:E29"/>
    </sheetView>
  </sheetViews>
  <sheetFormatPr defaultColWidth="10.50390625" defaultRowHeight="14.25"/>
  <cols>
    <col min="1" max="1" width="3.875" style="0" customWidth="1"/>
    <col min="2" max="2" width="49.75390625" style="0" customWidth="1"/>
    <col min="3" max="3" width="7.00390625" style="0" customWidth="1"/>
    <col min="4" max="4" width="8.875" style="0" customWidth="1"/>
    <col min="5" max="5" width="10.125" style="0" customWidth="1"/>
    <col min="6" max="6" width="13.75390625" style="0" customWidth="1"/>
  </cols>
  <sheetData>
    <row r="5" spans="2:6" ht="15.75">
      <c r="B5" s="71"/>
      <c r="C5" s="71"/>
      <c r="D5" s="71"/>
      <c r="E5" s="71"/>
      <c r="F5" s="71"/>
    </row>
    <row r="7" spans="2:6" ht="14.25">
      <c r="B7" s="1" t="s">
        <v>47</v>
      </c>
      <c r="C7" s="2"/>
      <c r="D7" s="2"/>
      <c r="E7" s="2"/>
      <c r="F7" s="2"/>
    </row>
    <row r="8" spans="2:6" ht="14.25">
      <c r="B8" s="1" t="s">
        <v>0</v>
      </c>
      <c r="C8" s="2"/>
      <c r="D8" s="2"/>
      <c r="E8" s="2"/>
      <c r="F8" s="2"/>
    </row>
    <row r="9" spans="2:6" ht="14.25">
      <c r="B9" s="2"/>
      <c r="C9" s="2"/>
      <c r="D9" s="2"/>
      <c r="E9" s="2"/>
      <c r="F9" s="2"/>
    </row>
    <row r="10" spans="1:6" ht="15.75">
      <c r="A10" s="3" t="s">
        <v>1</v>
      </c>
      <c r="B10" s="31" t="s">
        <v>48</v>
      </c>
      <c r="C10" s="5" t="s">
        <v>2</v>
      </c>
      <c r="D10" s="6" t="s">
        <v>3</v>
      </c>
      <c r="E10" s="6" t="s">
        <v>4</v>
      </c>
      <c r="F10" s="7" t="s">
        <v>5</v>
      </c>
    </row>
    <row r="11" spans="1:6" ht="25.5">
      <c r="A11" s="8">
        <v>1</v>
      </c>
      <c r="B11" s="15" t="s">
        <v>49</v>
      </c>
      <c r="C11" s="10" t="s">
        <v>11</v>
      </c>
      <c r="D11" s="11">
        <v>250</v>
      </c>
      <c r="E11" s="12"/>
      <c r="F11" s="12">
        <f>D11*E11</f>
        <v>0</v>
      </c>
    </row>
    <row r="12" spans="1:6" ht="38.25">
      <c r="A12" s="8">
        <v>2</v>
      </c>
      <c r="B12" s="26" t="s">
        <v>86</v>
      </c>
      <c r="C12" s="10" t="s">
        <v>11</v>
      </c>
      <c r="D12" s="11">
        <v>20</v>
      </c>
      <c r="E12" s="12"/>
      <c r="F12" s="12">
        <f>D12*E12</f>
        <v>0</v>
      </c>
    </row>
    <row r="13" spans="1:6" ht="25.5">
      <c r="A13" s="8">
        <v>3</v>
      </c>
      <c r="B13" s="16" t="s">
        <v>50</v>
      </c>
      <c r="C13" s="10" t="s">
        <v>11</v>
      </c>
      <c r="D13" s="11">
        <v>250</v>
      </c>
      <c r="E13" s="12"/>
      <c r="F13" s="12">
        <f>D13*E13</f>
        <v>0</v>
      </c>
    </row>
    <row r="14" spans="1:6" ht="25.5">
      <c r="A14" s="8">
        <v>4</v>
      </c>
      <c r="B14" s="16" t="s">
        <v>51</v>
      </c>
      <c r="C14" s="10" t="s">
        <v>11</v>
      </c>
      <c r="D14" s="11">
        <v>250</v>
      </c>
      <c r="E14" s="12"/>
      <c r="F14" s="12">
        <f>D14*E14</f>
        <v>0</v>
      </c>
    </row>
    <row r="15" spans="1:6" ht="15.75">
      <c r="A15" s="3"/>
      <c r="B15" s="32" t="s">
        <v>52</v>
      </c>
      <c r="C15" s="10"/>
      <c r="D15" s="11"/>
      <c r="E15" s="12"/>
      <c r="F15" s="33">
        <f>SUM(F11:F14)</f>
        <v>0</v>
      </c>
    </row>
    <row r="16" spans="1:2" ht="15">
      <c r="A16" s="8" t="s">
        <v>23</v>
      </c>
      <c r="B16" t="s">
        <v>53</v>
      </c>
    </row>
    <row r="17" spans="1:7" ht="38.25">
      <c r="A17" s="8">
        <v>1</v>
      </c>
      <c r="B17" s="13" t="s">
        <v>83</v>
      </c>
      <c r="C17" s="10" t="s">
        <v>11</v>
      </c>
      <c r="D17" s="11">
        <v>40</v>
      </c>
      <c r="E17" s="12"/>
      <c r="F17" s="12">
        <f>D17*E17</f>
        <v>0</v>
      </c>
      <c r="G17" s="34"/>
    </row>
    <row r="18" spans="1:6" ht="51">
      <c r="A18" s="8">
        <v>2</v>
      </c>
      <c r="B18" s="13" t="s">
        <v>87</v>
      </c>
      <c r="C18" s="10" t="s">
        <v>11</v>
      </c>
      <c r="D18" s="11">
        <v>70</v>
      </c>
      <c r="E18" s="12"/>
      <c r="F18" s="12">
        <f>D18*E18</f>
        <v>0</v>
      </c>
    </row>
    <row r="19" spans="1:6" ht="38.25">
      <c r="A19" s="8">
        <v>3</v>
      </c>
      <c r="B19" s="26" t="s">
        <v>84</v>
      </c>
      <c r="C19" s="10" t="s">
        <v>54</v>
      </c>
      <c r="D19" s="11">
        <v>4000</v>
      </c>
      <c r="E19" s="12"/>
      <c r="F19" s="12">
        <f>D19*E19</f>
        <v>0</v>
      </c>
    </row>
    <row r="20" spans="1:6" ht="25.5">
      <c r="A20" s="8">
        <v>4</v>
      </c>
      <c r="B20" s="16" t="s">
        <v>85</v>
      </c>
      <c r="C20" s="10" t="s">
        <v>54</v>
      </c>
      <c r="D20" s="11">
        <v>5000</v>
      </c>
      <c r="E20" s="12"/>
      <c r="F20" s="12">
        <f>D20*E20</f>
        <v>0</v>
      </c>
    </row>
    <row r="21" spans="1:6" ht="15">
      <c r="A21" s="8"/>
      <c r="B21" s="35" t="s">
        <v>55</v>
      </c>
      <c r="C21" s="18"/>
      <c r="D21" s="19"/>
      <c r="E21" s="20"/>
      <c r="F21" s="24">
        <f>SUM(F17:F20)</f>
        <v>0</v>
      </c>
    </row>
    <row r="22" spans="1:6" ht="15">
      <c r="A22" s="8" t="s">
        <v>30</v>
      </c>
      <c r="B22" s="29" t="s">
        <v>56</v>
      </c>
      <c r="C22" s="29"/>
      <c r="D22" s="29"/>
      <c r="E22" s="29"/>
      <c r="F22" s="29"/>
    </row>
    <row r="23" spans="1:6" ht="25.5" customHeight="1">
      <c r="A23" s="29">
        <v>1</v>
      </c>
      <c r="B23" s="36" t="s">
        <v>57</v>
      </c>
      <c r="C23" s="10" t="s">
        <v>58</v>
      </c>
      <c r="D23" s="11">
        <v>1</v>
      </c>
      <c r="E23" s="12"/>
      <c r="F23" s="12">
        <f>D23*E23</f>
        <v>0</v>
      </c>
    </row>
    <row r="24" spans="1:6" ht="15">
      <c r="A24" s="29"/>
      <c r="B24" s="35" t="s">
        <v>59</v>
      </c>
      <c r="C24" s="29"/>
      <c r="D24" s="29"/>
      <c r="E24" s="29"/>
      <c r="F24" s="66">
        <f>F23</f>
        <v>0</v>
      </c>
    </row>
    <row r="25" spans="1:6" ht="15">
      <c r="A25" s="46" t="s">
        <v>60</v>
      </c>
      <c r="B25" s="47" t="s">
        <v>61</v>
      </c>
      <c r="C25" s="47"/>
      <c r="D25" s="37"/>
      <c r="E25" s="37"/>
      <c r="F25" s="37"/>
    </row>
    <row r="26" spans="1:6" ht="25.5">
      <c r="A26" s="48">
        <v>1</v>
      </c>
      <c r="B26" s="49" t="s">
        <v>62</v>
      </c>
      <c r="C26" s="48" t="s">
        <v>13</v>
      </c>
      <c r="D26" s="45">
        <v>1</v>
      </c>
      <c r="E26" s="12"/>
      <c r="F26" s="12">
        <f>D26*E26</f>
        <v>0</v>
      </c>
    </row>
    <row r="27" spans="1:6" ht="25.5">
      <c r="A27" s="48">
        <v>2</v>
      </c>
      <c r="B27" s="49" t="s">
        <v>63</v>
      </c>
      <c r="C27" s="48" t="s">
        <v>13</v>
      </c>
      <c r="D27" s="45">
        <v>1</v>
      </c>
      <c r="E27" s="12"/>
      <c r="F27" s="12">
        <f>D27*E27</f>
        <v>0</v>
      </c>
    </row>
    <row r="28" spans="1:6" ht="25.5">
      <c r="A28" s="48">
        <v>3</v>
      </c>
      <c r="B28" s="49" t="s">
        <v>64</v>
      </c>
      <c r="C28" s="48"/>
      <c r="D28" s="2"/>
      <c r="E28" s="2"/>
      <c r="F28" s="2"/>
    </row>
    <row r="29" spans="1:6" ht="14.25">
      <c r="A29" s="48"/>
      <c r="B29" s="48"/>
      <c r="C29" s="48" t="s">
        <v>13</v>
      </c>
      <c r="D29" s="45">
        <v>1</v>
      </c>
      <c r="E29" s="12"/>
      <c r="F29" s="12">
        <f>D29*E29</f>
        <v>0</v>
      </c>
    </row>
    <row r="30" spans="2:6" ht="15">
      <c r="B30" s="63" t="s">
        <v>65</v>
      </c>
      <c r="C30" s="64"/>
      <c r="D30" s="64"/>
      <c r="E30" s="64"/>
      <c r="F30" s="65">
        <f>+F26+F27+F29</f>
        <v>0</v>
      </c>
    </row>
    <row r="31" spans="2:6" ht="15" thickBot="1">
      <c r="B31" s="38"/>
      <c r="C31" s="38"/>
      <c r="D31" s="38"/>
      <c r="E31" s="38"/>
      <c r="F31" s="67"/>
    </row>
    <row r="32" spans="4:6" ht="15.75" thickBot="1">
      <c r="D32" t="s">
        <v>17</v>
      </c>
      <c r="F32" s="68">
        <f>+F30+F24+F21+F15</f>
        <v>0</v>
      </c>
    </row>
    <row r="35" spans="2:6" ht="14.25">
      <c r="B35" s="70"/>
      <c r="C35" s="70"/>
      <c r="D35" s="70"/>
      <c r="E35" s="70"/>
      <c r="F35" s="70"/>
    </row>
  </sheetData>
  <sheetProtection selectLockedCells="1" selectUnlockedCells="1"/>
  <mergeCells count="2">
    <mergeCell ref="B5:F5"/>
    <mergeCell ref="B35:F35"/>
  </mergeCells>
  <printOptions/>
  <pageMargins left="1.4569444444444444" right="0.43333333333333335" top="0.6694444444444444" bottom="0.43333333333333335" header="0.5118055555555555" footer="0.5118055555555555"/>
  <pageSetup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6.125" style="0" customWidth="1"/>
    <col min="2" max="2" width="35.00390625" style="0" customWidth="1"/>
  </cols>
  <sheetData>
    <row r="2" spans="2:6" ht="15.75">
      <c r="B2" s="62" t="s">
        <v>73</v>
      </c>
      <c r="C2" s="2"/>
      <c r="D2" s="2"/>
      <c r="E2" s="2"/>
      <c r="F2" s="2"/>
    </row>
    <row r="3" spans="2:6" ht="15.75">
      <c r="B3" s="62" t="s">
        <v>0</v>
      </c>
      <c r="C3" s="2"/>
      <c r="D3" s="2"/>
      <c r="E3" s="2"/>
      <c r="F3" s="2"/>
    </row>
    <row r="4" spans="2:6" ht="14.25">
      <c r="B4" s="2"/>
      <c r="C4" s="2"/>
      <c r="D4" s="2"/>
      <c r="E4" s="2"/>
      <c r="F4" s="2"/>
    </row>
    <row r="5" spans="1:6" ht="15">
      <c r="A5" s="3" t="s">
        <v>1</v>
      </c>
      <c r="B5" s="4"/>
      <c r="C5" s="5" t="s">
        <v>2</v>
      </c>
      <c r="D5" s="6" t="s">
        <v>3</v>
      </c>
      <c r="E5" s="6" t="s">
        <v>4</v>
      </c>
      <c r="F5" s="7" t="s">
        <v>5</v>
      </c>
    </row>
    <row r="6" spans="1:6" ht="54" customHeight="1">
      <c r="A6" s="8">
        <v>1</v>
      </c>
      <c r="B6" s="17" t="s">
        <v>74</v>
      </c>
      <c r="C6" s="10" t="s">
        <v>15</v>
      </c>
      <c r="D6" s="11">
        <v>15</v>
      </c>
      <c r="E6" s="12"/>
      <c r="F6" s="12">
        <f>D6*E6</f>
        <v>0</v>
      </c>
    </row>
    <row r="7" spans="1:6" ht="15">
      <c r="A7" s="8"/>
      <c r="B7" s="9"/>
      <c r="C7" s="18"/>
      <c r="D7" s="19"/>
      <c r="E7" s="24" t="s">
        <v>16</v>
      </c>
      <c r="F7" s="24">
        <f>SUM(F6:F6)</f>
        <v>0</v>
      </c>
    </row>
    <row r="10" spans="4:6" ht="15">
      <c r="D10" s="50" t="s">
        <v>17</v>
      </c>
      <c r="E10" s="50"/>
      <c r="F10" s="61">
        <f>F7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20" zoomScaleSheetLayoutView="120" zoomScalePageLayoutView="0" workbookViewId="0" topLeftCell="A1">
      <selection activeCell="C18" sqref="C18"/>
    </sheetView>
  </sheetViews>
  <sheetFormatPr defaultColWidth="10.50390625" defaultRowHeight="14.25"/>
  <cols>
    <col min="1" max="1" width="3.25390625" style="0" customWidth="1"/>
    <col min="2" max="2" width="29.75390625" style="0" customWidth="1"/>
    <col min="3" max="3" width="50.125" style="0" customWidth="1"/>
    <col min="4" max="5" width="10.50390625" style="0" customWidth="1"/>
    <col min="6" max="6" width="2.50390625" style="0" customWidth="1"/>
  </cols>
  <sheetData>
    <row r="1" ht="14.25">
      <c r="A1" s="39"/>
    </row>
    <row r="2" ht="14.25">
      <c r="A2" s="39"/>
    </row>
    <row r="3" ht="14.25">
      <c r="A3" s="39"/>
    </row>
    <row r="4" ht="14.25">
      <c r="A4" s="39"/>
    </row>
    <row r="5" ht="14.25">
      <c r="A5" s="39"/>
    </row>
    <row r="7" spans="1:5" ht="20.25">
      <c r="A7" s="72" t="s">
        <v>66</v>
      </c>
      <c r="B7" s="72"/>
      <c r="C7" s="72"/>
      <c r="E7" s="40"/>
    </row>
    <row r="9" spans="1:3" ht="14.25">
      <c r="A9" s="41">
        <v>1</v>
      </c>
      <c r="B9" s="41" t="s">
        <v>75</v>
      </c>
      <c r="C9" s="30">
        <f>+ODVODNJAVANJE!F48</f>
        <v>0</v>
      </c>
    </row>
    <row r="10" spans="1:3" ht="14.25">
      <c r="A10" s="41">
        <v>2</v>
      </c>
      <c r="B10" s="41" t="s">
        <v>76</v>
      </c>
      <c r="C10" s="30">
        <f>'LABOR., SMEŠTAJNI I TRIBINE'!F16</f>
        <v>0</v>
      </c>
    </row>
    <row r="11" spans="1:3" ht="14.25">
      <c r="A11" s="41">
        <v>3</v>
      </c>
      <c r="B11" s="41" t="s">
        <v>77</v>
      </c>
      <c r="C11" s="30">
        <f>+OGRAĐIVANJE!F10</f>
        <v>0</v>
      </c>
    </row>
    <row r="12" spans="1:3" ht="14.25">
      <c r="A12" s="41">
        <v>4</v>
      </c>
      <c r="B12" s="41" t="s">
        <v>67</v>
      </c>
      <c r="C12" s="30">
        <f>'POTPORNI ZID'!F32</f>
        <v>0</v>
      </c>
    </row>
    <row r="16" spans="1:3" ht="14.25">
      <c r="A16" s="42"/>
      <c r="B16" s="42" t="s">
        <v>68</v>
      </c>
      <c r="C16" s="43">
        <f>+C9+C10+C11+C12</f>
        <v>0</v>
      </c>
    </row>
    <row r="17" spans="2:3" ht="14.25">
      <c r="B17" t="s">
        <v>69</v>
      </c>
      <c r="C17" s="21">
        <f>0.2*C16</f>
        <v>0</v>
      </c>
    </row>
    <row r="18" spans="2:3" ht="14.25">
      <c r="B18" t="s">
        <v>70</v>
      </c>
      <c r="C18" s="21">
        <f>C17+C16</f>
        <v>0</v>
      </c>
    </row>
    <row r="20" ht="14.25">
      <c r="C20" s="21"/>
    </row>
    <row r="23" ht="5.25" customHeight="1"/>
    <row r="24" ht="14.25" hidden="1"/>
    <row r="25" ht="14.25" hidden="1"/>
    <row r="26" ht="14.25" hidden="1"/>
    <row r="27" ht="14.25" hidden="1"/>
    <row r="35" ht="14.25">
      <c r="F35" s="41"/>
    </row>
  </sheetData>
  <sheetProtection selectLockedCells="1" selectUnlockedCells="1"/>
  <mergeCells count="1">
    <mergeCell ref="A7:C7"/>
  </mergeCells>
  <printOptions/>
  <pageMargins left="1.4569444444444444" right="0.43333333333333335" top="0.6694444444444444" bottom="0.43333333333333335" header="0.5118055555555555" footer="0.511805555555555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 Pasko</dc:creator>
  <cp:keywords/>
  <dc:description/>
  <cp:lastModifiedBy>Stefani Pasko</cp:lastModifiedBy>
  <cp:lastPrinted>2018-12-05T12:55:23Z</cp:lastPrinted>
  <dcterms:created xsi:type="dcterms:W3CDTF">2018-09-13T13:29:39Z</dcterms:created>
  <dcterms:modified xsi:type="dcterms:W3CDTF">2018-12-18T11:50:39Z</dcterms:modified>
  <cp:category/>
  <cp:version/>
  <cp:contentType/>
  <cp:contentStatus/>
</cp:coreProperties>
</file>